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GOSTO 2007" sheetId="1" r:id="rId1"/>
  </sheets>
  <definedNames>
    <definedName name="_xlnm.Print_Area" localSheetId="0">'AGOSTO 2007'!$A$1:$J$88</definedName>
  </definedNames>
  <calcPr fullCalcOnLoad="1"/>
</workbook>
</file>

<file path=xl/sharedStrings.xml><?xml version="1.0" encoding="utf-8"?>
<sst xmlns="http://schemas.openxmlformats.org/spreadsheetml/2006/main" count="106" uniqueCount="68">
  <si>
    <t>DATA</t>
  </si>
  <si>
    <t>HISTORICO</t>
  </si>
  <si>
    <t>VALOR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</si>
  <si>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</si>
  <si>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</si>
  <si>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</si>
  <si>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</si>
  <si>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</si>
  <si>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</si>
  <si>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</si>
  <si>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</si>
  <si>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DESPESAS DIVERSAS</t>
  </si>
  <si>
    <t>RAZÃO ANALITICO -   AGOSTO  DE 2007</t>
  </si>
  <si>
    <t>CH 746</t>
  </si>
  <si>
    <t>CH 747</t>
  </si>
  <si>
    <t>CH 748</t>
  </si>
  <si>
    <t>CH 749</t>
  </si>
  <si>
    <t>PAGT° TAXI ( DIRETORIA)</t>
  </si>
  <si>
    <t>PAGT° PASSAGENS (ASSEMBLÉIA GERAL)</t>
  </si>
  <si>
    <t xml:space="preserve">SOBRA TRANSPORTADA PARA O CAIXA </t>
  </si>
  <si>
    <t>CH 751</t>
  </si>
  <si>
    <t>CH 752</t>
  </si>
  <si>
    <t>CH 753</t>
  </si>
  <si>
    <t>PAGT° COMBUSTÍVEL</t>
  </si>
  <si>
    <t>MATERIAL PARA ESCRITÓRIO</t>
  </si>
  <si>
    <t>PAGT° MATERIAL PARA CONSUMO</t>
  </si>
  <si>
    <t>PAGT° DIARIA FÓRUM DAS ADS (FEIRA DE SANTANA) DELEGADO</t>
  </si>
  <si>
    <t xml:space="preserve">PAGT° TELEFONE </t>
  </si>
  <si>
    <t>CH 754</t>
  </si>
  <si>
    <t xml:space="preserve">PAGT° PASSAGENS (ASSEMBLÉIA GERAL) </t>
  </si>
  <si>
    <t>CH 755</t>
  </si>
  <si>
    <t xml:space="preserve"> PAGT° XEROX</t>
  </si>
  <si>
    <t>PAGT° FRETE ( ENTREGA DE ENCOMENDA)</t>
  </si>
  <si>
    <t>PAGT/ TRANSPORTE COLETIVO (SERVIÇO EXTERNO)</t>
  </si>
  <si>
    <t>CH 756</t>
  </si>
  <si>
    <t>PAGT° AUXILIO ALIMENTAÇÃO (FUNCIONÁRIOS)</t>
  </si>
  <si>
    <t>PAGT° AUXILIO TRANSPORTE (FUNCIONÁRIOS)</t>
  </si>
  <si>
    <t>PAGT° SALÁRIO (FUNCIONÁRIOS)</t>
  </si>
  <si>
    <t>PAGT° UNIMED</t>
  </si>
  <si>
    <t>CH 750</t>
  </si>
  <si>
    <t>CH 7521</t>
  </si>
  <si>
    <t>COMPLEMENTO PELO CAIXA</t>
  </si>
  <si>
    <t>COELBA - vencimento 01/08/2007</t>
  </si>
  <si>
    <t>MARERIAIS DIVERSOS</t>
  </si>
  <si>
    <t>FALTA RECIBO</t>
  </si>
  <si>
    <t>REPASSE CAMPANHA DE MÍDIA - GREVE 2007</t>
  </si>
  <si>
    <t>DESPESAS COM PASSAGENS (REUNIÃO FÓRUM DAS AD'S)</t>
  </si>
  <si>
    <t>PAGT° MATERIAL P/ REPARO NO AUDITÓRIO DA ADUNEB</t>
  </si>
  <si>
    <t>PRESTAÇÃO DE SERVIÇO - CASA DO DOCENTE</t>
  </si>
  <si>
    <t>PAGT° CARRO DE SOM (ATO PÚBLICO)</t>
  </si>
  <si>
    <t>PAGT° ASSINATURA "JORNAL A TARDE"</t>
  </si>
  <si>
    <t>PAGT° TAXI (DIRETORIA)</t>
  </si>
  <si>
    <t>COMPELEMENTO PELO CAIXA</t>
  </si>
  <si>
    <t>PAGT° CONFECÇÃO DE FAIXA ( ATO PÚBLICO)</t>
  </si>
  <si>
    <t>PRESTAÇÃO DE SERVIÇOS (CASA DO DOCENTE)</t>
  </si>
  <si>
    <t>PGTº TRANSPORTE COLETIVO (SERVIÇO EXTERNO)</t>
  </si>
  <si>
    <t>PAGT° COMBUSTÍVEL (DIRETORIA)</t>
  </si>
  <si>
    <t>PAGT° ASSESSORIA JURÍDICA</t>
  </si>
  <si>
    <t>PAGT° PÁGINA ADUNEB E TELEFONES</t>
  </si>
  <si>
    <t>PAGT° ASSESSORIA CONTÁBIL</t>
  </si>
  <si>
    <t>PGT° PIS - competência 07/2007</t>
  </si>
  <si>
    <t>PGT° INSS - competência 07/2007</t>
  </si>
  <si>
    <t>PGT° FGTS  - competência 07/2007</t>
  </si>
  <si>
    <t>PAGT° CONFECÇÃO DE FAIXA (ATO PÚBLICO)</t>
  </si>
  <si>
    <t>CONTA DE MANUTENÇÃO</t>
  </si>
  <si>
    <t>TARIFA DE MANUTENÇÃO DA CONTA</t>
  </si>
  <si>
    <t>CANCELADO</t>
  </si>
  <si>
    <t>PAGT° TAXI E MOTO BOY  ( DIRETORIA)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</si>
</sst>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_(* #,##0.000_);_(* \(#,##0.000\);_(* &quot;-&quot;??_);_(@_)"/>
  </numFmts>
  <fonts count="1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3" fontId="2" fillId="0" borderId="1" xfId="20" applyFont="1" applyBorder="1" applyAlignment="1">
      <alignment horizontal="center"/>
    </xf>
    <xf numFmtId="43" fontId="8" fillId="0" borderId="1" xfId="20" applyFont="1" applyBorder="1" applyAlignment="1">
      <alignment horizontal="center"/>
    </xf>
    <xf numFmtId="43" fontId="9" fillId="0" borderId="2" xfId="20" applyFont="1" applyBorder="1" applyAlignment="1">
      <alignment horizontal="center"/>
    </xf>
    <xf numFmtId="43" fontId="2" fillId="0" borderId="0" xfId="20" applyFont="1" applyBorder="1" applyAlignment="1">
      <alignment horizontal="center"/>
    </xf>
    <xf numFmtId="43" fontId="2" fillId="0" borderId="3" xfId="20" applyFont="1" applyBorder="1" applyAlignment="1">
      <alignment/>
    </xf>
    <xf numFmtId="43" fontId="2" fillId="0" borderId="0" xfId="20" applyFont="1" applyBorder="1" applyAlignment="1">
      <alignment/>
    </xf>
    <xf numFmtId="43" fontId="4" fillId="0" borderId="4" xfId="20" applyFont="1" applyBorder="1" applyAlignment="1">
      <alignment horizontal="left"/>
    </xf>
    <xf numFmtId="43" fontId="3" fillId="0" borderId="4" xfId="20" applyFont="1" applyBorder="1" applyAlignment="1">
      <alignment/>
    </xf>
    <xf numFmtId="43" fontId="0" fillId="0" borderId="0" xfId="20" applyFont="1" applyAlignment="1">
      <alignment/>
    </xf>
    <xf numFmtId="43" fontId="1" fillId="0" borderId="0" xfId="20" applyFont="1" applyAlignment="1">
      <alignment horizontal="center"/>
    </xf>
    <xf numFmtId="43" fontId="2" fillId="0" borderId="0" xfId="20" applyFont="1" applyAlignment="1">
      <alignment/>
    </xf>
    <xf numFmtId="43" fontId="2" fillId="0" borderId="0" xfId="20" applyFont="1" applyAlignment="1">
      <alignment horizontal="center"/>
    </xf>
    <xf numFmtId="43" fontId="1" fillId="0" borderId="0" xfId="20" applyFont="1" applyAlignment="1">
      <alignment/>
    </xf>
    <xf numFmtId="43" fontId="1" fillId="0" borderId="4" xfId="20" applyFont="1" applyBorder="1" applyAlignment="1">
      <alignment/>
    </xf>
    <xf numFmtId="43" fontId="1" fillId="0" borderId="5" xfId="20" applyFont="1" applyBorder="1" applyAlignment="1">
      <alignment/>
    </xf>
    <xf numFmtId="43" fontId="2" fillId="0" borderId="4" xfId="20" applyFont="1" applyBorder="1" applyAlignment="1">
      <alignment/>
    </xf>
    <xf numFmtId="43" fontId="1" fillId="0" borderId="6" xfId="20" applyFont="1" applyBorder="1" applyAlignment="1">
      <alignment/>
    </xf>
    <xf numFmtId="43" fontId="0" fillId="0" borderId="0" xfId="20" applyFont="1" applyAlignment="1">
      <alignment horizontal="left"/>
    </xf>
    <xf numFmtId="43" fontId="6" fillId="0" borderId="7" xfId="20" applyFont="1" applyBorder="1" applyAlignment="1">
      <alignment horizontal="center"/>
    </xf>
    <xf numFmtId="43" fontId="7" fillId="0" borderId="0" xfId="20" applyFont="1" applyBorder="1" applyAlignment="1">
      <alignment horizontal="center"/>
    </xf>
    <xf numFmtId="43" fontId="2" fillId="0" borderId="8" xfId="20" applyFont="1" applyBorder="1" applyAlignment="1">
      <alignment horizontal="left"/>
    </xf>
    <xf numFmtId="43" fontId="2" fillId="0" borderId="0" xfId="20" applyFont="1" applyBorder="1" applyAlignment="1">
      <alignment horizontal="left"/>
    </xf>
    <xf numFmtId="43" fontId="2" fillId="0" borderId="7" xfId="20" applyFont="1" applyBorder="1" applyAlignment="1">
      <alignment/>
    </xf>
    <xf numFmtId="43" fontId="3" fillId="0" borderId="0" xfId="20" applyFont="1" applyAlignment="1">
      <alignment/>
    </xf>
    <xf numFmtId="43" fontId="2" fillId="0" borderId="0" xfId="20" applyFont="1" applyFill="1" applyBorder="1" applyAlignment="1">
      <alignment/>
    </xf>
    <xf numFmtId="165" fontId="3" fillId="0" borderId="4" xfId="20" applyNumberFormat="1" applyFont="1" applyBorder="1" applyAlignment="1">
      <alignment/>
    </xf>
    <xf numFmtId="43" fontId="0" fillId="0" borderId="0" xfId="20" applyAlignment="1">
      <alignment/>
    </xf>
    <xf numFmtId="43" fontId="0" fillId="0" borderId="0" xfId="20" applyBorder="1" applyAlignment="1">
      <alignment/>
    </xf>
    <xf numFmtId="43" fontId="4" fillId="0" borderId="4" xfId="20" applyFont="1" applyBorder="1" applyAlignment="1">
      <alignment/>
    </xf>
    <xf numFmtId="43" fontId="3" fillId="0" borderId="0" xfId="20" applyFont="1" applyAlignment="1">
      <alignment horizontal="left"/>
    </xf>
    <xf numFmtId="43" fontId="12" fillId="0" borderId="0" xfId="20" applyFont="1" applyAlignment="1">
      <alignment horizontal="left"/>
    </xf>
    <xf numFmtId="43" fontId="4" fillId="0" borderId="0" xfId="20" applyFont="1" applyAlignment="1">
      <alignment horizontal="left"/>
    </xf>
    <xf numFmtId="43" fontId="4" fillId="0" borderId="9" xfId="20" applyFont="1" applyBorder="1" applyAlignment="1">
      <alignment horizontal="left" vertical="justify"/>
    </xf>
    <xf numFmtId="43" fontId="4" fillId="0" borderId="5" xfId="20" applyFont="1" applyBorder="1" applyAlignment="1">
      <alignment horizontal="left" vertical="justify"/>
    </xf>
    <xf numFmtId="43" fontId="4" fillId="0" borderId="6" xfId="20" applyFont="1" applyBorder="1" applyAlignment="1">
      <alignment horizontal="left" vertical="justify"/>
    </xf>
    <xf numFmtId="43" fontId="3" fillId="0" borderId="4" xfId="20" applyFont="1" applyBorder="1" applyAlignment="1">
      <alignment horizontal="left"/>
    </xf>
    <xf numFmtId="43" fontId="3" fillId="0" borderId="6" xfId="20" applyFont="1" applyBorder="1" applyAlignment="1">
      <alignment horizontal="left" vertical="justify"/>
    </xf>
    <xf numFmtId="43" fontId="3" fillId="0" borderId="9" xfId="20" applyFont="1" applyBorder="1" applyAlignment="1">
      <alignment horizontal="left" vertical="justify"/>
    </xf>
    <xf numFmtId="43" fontId="3" fillId="0" borderId="5" xfId="20" applyFont="1" applyBorder="1" applyAlignment="1">
      <alignment horizontal="left" vertical="justify"/>
    </xf>
    <xf numFmtId="43" fontId="2" fillId="0" borderId="0" xfId="20" applyFont="1" applyAlignment="1">
      <alignment horizontal="center"/>
    </xf>
    <xf numFmtId="43" fontId="3" fillId="0" borderId="9" xfId="20" applyFont="1" applyBorder="1" applyAlignment="1">
      <alignment horizontal="justify" vertical="justify"/>
    </xf>
    <xf numFmtId="43" fontId="3" fillId="0" borderId="5" xfId="20" applyFont="1" applyBorder="1" applyAlignment="1">
      <alignment horizontal="justify" vertical="justify"/>
    </xf>
    <xf numFmtId="43" fontId="3" fillId="0" borderId="6" xfId="20" applyFont="1" applyBorder="1" applyAlignment="1">
      <alignment horizontal="justify" vertical="justify"/>
    </xf>
    <xf numFmtId="43" fontId="1" fillId="0" borderId="5" xfId="20" applyFont="1" applyBorder="1" applyAlignment="1">
      <alignment horizontal="left"/>
    </xf>
    <xf numFmtId="43" fontId="4" fillId="0" borderId="9" xfId="20" applyFont="1" applyBorder="1" applyAlignment="1">
      <alignment horizontal="left" vertical="justify"/>
    </xf>
    <xf numFmtId="43" fontId="4" fillId="0" borderId="5" xfId="20" applyFont="1" applyBorder="1" applyAlignment="1">
      <alignment horizontal="left" vertical="justify"/>
    </xf>
    <xf numFmtId="43" fontId="4" fillId="0" borderId="6" xfId="20" applyFont="1" applyBorder="1" applyAlignment="1">
      <alignment horizontal="left" vertical="justify"/>
    </xf>
    <xf numFmtId="43" fontId="4" fillId="0" borderId="9" xfId="20" applyFont="1" applyBorder="1" applyAlignment="1">
      <alignment vertical="justify"/>
    </xf>
    <xf numFmtId="43" fontId="4" fillId="0" borderId="5" xfId="20" applyFont="1" applyBorder="1" applyAlignment="1">
      <alignment vertical="justify"/>
    </xf>
    <xf numFmtId="43" fontId="4" fillId="0" borderId="6" xfId="20" applyFont="1" applyBorder="1" applyAlignment="1">
      <alignment vertical="justify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3" fontId="4" fillId="0" borderId="9" xfId="20" applyFont="1" applyBorder="1" applyAlignment="1">
      <alignment horizontal="left"/>
    </xf>
    <xf numFmtId="43" fontId="4" fillId="0" borderId="5" xfId="20" applyFont="1" applyBorder="1" applyAlignment="1">
      <alignment horizontal="left"/>
    </xf>
    <xf numFmtId="43" fontId="4" fillId="0" borderId="6" xfId="20" applyFont="1" applyBorder="1" applyAlignment="1">
      <alignment horizontal="left"/>
    </xf>
    <xf numFmtId="43" fontId="3" fillId="0" borderId="9" xfId="20" applyFont="1" applyBorder="1" applyAlignment="1">
      <alignment horizontal="left" vertical="justify"/>
    </xf>
    <xf numFmtId="43" fontId="3" fillId="0" borderId="5" xfId="20" applyFont="1" applyBorder="1" applyAlignment="1">
      <alignment horizontal="left" vertical="justify"/>
    </xf>
    <xf numFmtId="43" fontId="3" fillId="0" borderId="6" xfId="20" applyFont="1" applyBorder="1" applyAlignment="1">
      <alignment horizontal="left" vertical="justify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3" fontId="1" fillId="0" borderId="6" xfId="20" applyFont="1" applyBorder="1" applyAlignment="1">
      <alignment horizontal="left"/>
    </xf>
    <xf numFmtId="43" fontId="3" fillId="0" borderId="9" xfId="20" applyFont="1" applyBorder="1" applyAlignment="1">
      <alignment vertical="justify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3" fontId="5" fillId="0" borderId="10" xfId="20" applyFont="1" applyBorder="1" applyAlignment="1">
      <alignment horizontal="left"/>
    </xf>
    <xf numFmtId="43" fontId="5" fillId="0" borderId="11" xfId="20" applyFont="1" applyBorder="1" applyAlignment="1">
      <alignment horizontal="left"/>
    </xf>
    <xf numFmtId="43" fontId="5" fillId="0" borderId="3" xfId="20" applyFont="1" applyBorder="1" applyAlignment="1">
      <alignment horizontal="left"/>
    </xf>
    <xf numFmtId="43" fontId="9" fillId="0" borderId="12" xfId="20" applyFont="1" applyBorder="1" applyAlignment="1">
      <alignment horizontal="left"/>
    </xf>
    <xf numFmtId="43" fontId="9" fillId="0" borderId="13" xfId="20" applyFont="1" applyBorder="1" applyAlignment="1">
      <alignment horizontal="left"/>
    </xf>
    <xf numFmtId="43" fontId="9" fillId="0" borderId="14" xfId="20" applyFont="1" applyBorder="1" applyAlignment="1">
      <alignment horizontal="left"/>
    </xf>
    <xf numFmtId="43" fontId="8" fillId="0" borderId="8" xfId="20" applyFont="1" applyBorder="1" applyAlignment="1">
      <alignment horizontal="left"/>
    </xf>
    <xf numFmtId="43" fontId="8" fillId="0" borderId="0" xfId="20" applyFont="1" applyBorder="1" applyAlignment="1">
      <alignment horizontal="left"/>
    </xf>
    <xf numFmtId="43" fontId="8" fillId="0" borderId="15" xfId="20" applyFont="1" applyBorder="1" applyAlignment="1">
      <alignment horizontal="left"/>
    </xf>
    <xf numFmtId="43" fontId="2" fillId="0" borderId="10" xfId="20" applyFont="1" applyFill="1" applyBorder="1" applyAlignment="1">
      <alignment horizontal="left"/>
    </xf>
    <xf numFmtId="43" fontId="2" fillId="0" borderId="11" xfId="20" applyFont="1" applyFill="1" applyBorder="1" applyAlignment="1">
      <alignment horizontal="left"/>
    </xf>
    <xf numFmtId="43" fontId="2" fillId="0" borderId="3" xfId="20" applyFont="1" applyFill="1" applyBorder="1" applyAlignment="1">
      <alignment horizontal="left"/>
    </xf>
    <xf numFmtId="43" fontId="2" fillId="0" borderId="10" xfId="20" applyFont="1" applyBorder="1" applyAlignment="1">
      <alignment horizontal="left"/>
    </xf>
    <xf numFmtId="43" fontId="2" fillId="0" borderId="11" xfId="20" applyFont="1" applyBorder="1" applyAlignment="1">
      <alignment horizontal="left"/>
    </xf>
    <xf numFmtId="43" fontId="2" fillId="0" borderId="3" xfId="20" applyFont="1" applyBorder="1" applyAlignment="1">
      <alignment horizontal="left"/>
    </xf>
    <xf numFmtId="43" fontId="2" fillId="0" borderId="10" xfId="20" applyFont="1" applyBorder="1" applyAlignment="1">
      <alignment horizontal="center"/>
    </xf>
    <xf numFmtId="43" fontId="2" fillId="0" borderId="11" xfId="20" applyFont="1" applyBorder="1" applyAlignment="1">
      <alignment horizontal="center"/>
    </xf>
    <xf numFmtId="43" fontId="2" fillId="0" borderId="3" xfId="20" applyFont="1" applyBorder="1" applyAlignment="1">
      <alignment horizontal="center"/>
    </xf>
    <xf numFmtId="43" fontId="3" fillId="0" borderId="9" xfId="20" applyFont="1" applyBorder="1" applyAlignment="1">
      <alignment horizontal="left"/>
    </xf>
    <xf numFmtId="43" fontId="3" fillId="0" borderId="5" xfId="20" applyFont="1" applyBorder="1" applyAlignment="1">
      <alignment horizontal="left"/>
    </xf>
    <xf numFmtId="43" fontId="3" fillId="0" borderId="6" xfId="20" applyFont="1" applyBorder="1" applyAlignment="1">
      <alignment horizontal="left"/>
    </xf>
    <xf numFmtId="43" fontId="2" fillId="0" borderId="16" xfId="20" applyFont="1" applyBorder="1" applyAlignment="1">
      <alignment horizontal="left"/>
    </xf>
    <xf numFmtId="43" fontId="2" fillId="0" borderId="17" xfId="20" applyFont="1" applyBorder="1" applyAlignment="1">
      <alignment horizontal="left"/>
    </xf>
    <xf numFmtId="43" fontId="2" fillId="0" borderId="18" xfId="20" applyFont="1" applyBorder="1" applyAlignment="1">
      <alignment horizontal="left"/>
    </xf>
    <xf numFmtId="43" fontId="5" fillId="0" borderId="10" xfId="20" applyFont="1" applyBorder="1" applyAlignment="1">
      <alignment horizontal="center"/>
    </xf>
    <xf numFmtId="43" fontId="5" fillId="0" borderId="11" xfId="20" applyFont="1" applyBorder="1" applyAlignment="1">
      <alignment horizontal="center"/>
    </xf>
    <xf numFmtId="43" fontId="5" fillId="0" borderId="3" xfId="2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0" zoomScaleNormal="80" workbookViewId="0" topLeftCell="A1">
      <selection activeCell="C45" sqref="C45:H45"/>
    </sheetView>
  </sheetViews>
  <sheetFormatPr defaultColWidth="9.140625" defaultRowHeight="12.75"/>
  <cols>
    <col min="1" max="1" width="11.140625" style="27" customWidth="1"/>
    <col min="2" max="2" width="10.140625" style="9" customWidth="1"/>
    <col min="3" max="3" width="39.28125" style="27" customWidth="1"/>
    <col min="4" max="6" width="9.140625" style="27" customWidth="1"/>
    <col min="7" max="7" width="10.28125" style="27" customWidth="1"/>
    <col min="8" max="8" width="15.421875" style="27" customWidth="1"/>
    <col min="9" max="9" width="12.57421875" style="9" customWidth="1"/>
    <col min="10" max="10" width="14.28125" style="11" customWidth="1"/>
    <col min="11" max="11" width="11.28125" style="27" bestFit="1" customWidth="1"/>
    <col min="12" max="12" width="10.140625" style="27" bestFit="1" customWidth="1"/>
    <col min="13" max="20" width="9.140625" style="27" customWidth="1"/>
    <col min="21" max="21" width="12.00390625" style="27" customWidth="1"/>
    <col min="22" max="16384" width="9.140625" style="27" customWidth="1"/>
  </cols>
  <sheetData>
    <row r="1" spans="3:9" ht="12.75">
      <c r="C1" s="40" t="s">
        <v>12</v>
      </c>
      <c r="D1" s="40"/>
      <c r="E1" s="40"/>
      <c r="F1" s="40"/>
      <c r="G1" s="40"/>
      <c r="H1" s="40"/>
      <c r="I1" s="40"/>
    </row>
    <row r="2" spans="3:9" ht="12.75">
      <c r="C2" s="10"/>
      <c r="D2" s="10"/>
      <c r="E2" s="10"/>
      <c r="F2" s="10"/>
      <c r="G2" s="10"/>
      <c r="H2" s="10"/>
      <c r="I2" s="12"/>
    </row>
    <row r="3" ht="12.75">
      <c r="A3" s="13" t="s">
        <v>64</v>
      </c>
    </row>
    <row r="4" spans="1:10" ht="12.75">
      <c r="A4" s="14" t="s">
        <v>0</v>
      </c>
      <c r="B4" s="15"/>
      <c r="C4" s="44" t="s">
        <v>1</v>
      </c>
      <c r="D4" s="44"/>
      <c r="E4" s="44"/>
      <c r="F4" s="44"/>
      <c r="G4" s="44"/>
      <c r="H4" s="61"/>
      <c r="I4" s="16"/>
      <c r="J4" s="17" t="s">
        <v>2</v>
      </c>
    </row>
    <row r="5" spans="1:10" s="18" customFormat="1" ht="12.75">
      <c r="A5" s="26">
        <v>39301</v>
      </c>
      <c r="B5" s="8" t="s">
        <v>13</v>
      </c>
      <c r="C5" s="62" t="s">
        <v>58</v>
      </c>
      <c r="D5" s="63"/>
      <c r="E5" s="63"/>
      <c r="F5" s="63"/>
      <c r="G5" s="63"/>
      <c r="H5" s="64"/>
      <c r="I5" s="7"/>
      <c r="J5" s="8">
        <f>281.83+740.08+66.22+200</f>
        <v>1288.13</v>
      </c>
    </row>
    <row r="6" spans="1:10" s="18" customFormat="1" ht="12.75" customHeight="1">
      <c r="A6" s="26">
        <v>39301</v>
      </c>
      <c r="B6" s="8" t="s">
        <v>14</v>
      </c>
      <c r="C6" s="56" t="s">
        <v>59</v>
      </c>
      <c r="D6" s="63"/>
      <c r="E6" s="63"/>
      <c r="F6" s="63"/>
      <c r="G6" s="63"/>
      <c r="H6" s="64"/>
      <c r="I6" s="7"/>
      <c r="J6" s="8">
        <v>570</v>
      </c>
    </row>
    <row r="7" spans="1:10" s="18" customFormat="1" ht="12.75">
      <c r="A7" s="26">
        <v>39302</v>
      </c>
      <c r="B7" s="8" t="s">
        <v>15</v>
      </c>
      <c r="C7" s="56" t="s">
        <v>57</v>
      </c>
      <c r="D7" s="63"/>
      <c r="E7" s="63"/>
      <c r="F7" s="63"/>
      <c r="G7" s="63"/>
      <c r="H7" s="64"/>
      <c r="I7" s="7"/>
      <c r="J7" s="8">
        <v>1440</v>
      </c>
    </row>
    <row r="8" spans="1:10" s="30" customFormat="1" ht="12.75">
      <c r="A8" s="26">
        <v>39301</v>
      </c>
      <c r="B8" s="8" t="s">
        <v>16</v>
      </c>
      <c r="C8" s="56" t="s">
        <v>11</v>
      </c>
      <c r="D8" s="59"/>
      <c r="E8" s="59"/>
      <c r="F8" s="59"/>
      <c r="G8" s="59"/>
      <c r="H8" s="60"/>
      <c r="I8" s="36"/>
      <c r="J8" s="8">
        <f>SUM(I9:I17)</f>
        <v>1500</v>
      </c>
    </row>
    <row r="9" spans="1:10" s="18" customFormat="1" ht="12.75">
      <c r="A9" s="26"/>
      <c r="B9" s="8"/>
      <c r="C9" s="45" t="s">
        <v>60</v>
      </c>
      <c r="D9" s="51"/>
      <c r="E9" s="51"/>
      <c r="F9" s="51"/>
      <c r="G9" s="51"/>
      <c r="H9" s="52"/>
      <c r="I9" s="7">
        <v>23.64</v>
      </c>
      <c r="J9" s="8"/>
    </row>
    <row r="10" spans="1:10" s="32" customFormat="1" ht="12.75">
      <c r="A10" s="26"/>
      <c r="B10" s="8"/>
      <c r="C10" s="53" t="s">
        <v>61</v>
      </c>
      <c r="D10" s="51"/>
      <c r="E10" s="51"/>
      <c r="F10" s="51"/>
      <c r="G10" s="51"/>
      <c r="H10" s="52"/>
      <c r="I10" s="7">
        <v>970.03</v>
      </c>
      <c r="J10" s="8"/>
    </row>
    <row r="11" spans="1:10" s="32" customFormat="1" ht="12.75">
      <c r="A11" s="26"/>
      <c r="B11" s="8"/>
      <c r="C11" s="45" t="s">
        <v>62</v>
      </c>
      <c r="D11" s="51"/>
      <c r="E11" s="51"/>
      <c r="F11" s="51"/>
      <c r="G11" s="51"/>
      <c r="H11" s="52"/>
      <c r="I11" s="7">
        <v>199.68</v>
      </c>
      <c r="J11" s="8"/>
    </row>
    <row r="12" spans="1:10" s="32" customFormat="1" ht="12.75">
      <c r="A12" s="26"/>
      <c r="B12" s="8"/>
      <c r="C12" s="53" t="s">
        <v>42</v>
      </c>
      <c r="D12" s="54"/>
      <c r="E12" s="54"/>
      <c r="F12" s="54"/>
      <c r="G12" s="54"/>
      <c r="H12" s="55"/>
      <c r="I12" s="7">
        <v>5.96</v>
      </c>
      <c r="J12" s="8"/>
    </row>
    <row r="13" spans="1:10" s="32" customFormat="1" ht="12.75">
      <c r="A13" s="26"/>
      <c r="B13" s="8"/>
      <c r="C13" s="53" t="s">
        <v>43</v>
      </c>
      <c r="D13" s="54"/>
      <c r="E13" s="54"/>
      <c r="F13" s="54"/>
      <c r="G13" s="54"/>
      <c r="H13" s="55"/>
      <c r="I13" s="7">
        <f>58+11.2</f>
        <v>69.2</v>
      </c>
      <c r="J13" s="8"/>
    </row>
    <row r="14" spans="1:10" s="32" customFormat="1" ht="12.75">
      <c r="A14" s="26"/>
      <c r="B14" s="8"/>
      <c r="C14" s="45" t="s">
        <v>17</v>
      </c>
      <c r="D14" s="63"/>
      <c r="E14" s="63"/>
      <c r="F14" s="63"/>
      <c r="G14" s="63"/>
      <c r="H14" s="64"/>
      <c r="I14" s="7">
        <f>16</f>
        <v>16</v>
      </c>
      <c r="J14" s="8"/>
    </row>
    <row r="15" spans="1:11" s="32" customFormat="1" ht="12.75">
      <c r="A15" s="26"/>
      <c r="B15" s="8"/>
      <c r="C15" s="53" t="s">
        <v>63</v>
      </c>
      <c r="D15" s="54"/>
      <c r="E15" s="54"/>
      <c r="F15" s="54"/>
      <c r="G15" s="54"/>
      <c r="H15" s="55"/>
      <c r="I15" s="7">
        <v>70</v>
      </c>
      <c r="J15" s="8"/>
      <c r="K15" s="30" t="s">
        <v>44</v>
      </c>
    </row>
    <row r="16" spans="1:10" s="30" customFormat="1" ht="12.75" customHeight="1">
      <c r="A16" s="26"/>
      <c r="B16" s="8"/>
      <c r="C16" s="45" t="s">
        <v>18</v>
      </c>
      <c r="D16" s="63"/>
      <c r="E16" s="63"/>
      <c r="F16" s="63"/>
      <c r="G16" s="63"/>
      <c r="H16" s="64"/>
      <c r="I16" s="7">
        <f>69.57+68.82</f>
        <v>138.39</v>
      </c>
      <c r="J16" s="8"/>
    </row>
    <row r="17" spans="1:10" s="31" customFormat="1" ht="12.75" customHeight="1">
      <c r="A17" s="26"/>
      <c r="B17" s="8"/>
      <c r="C17" s="53" t="s">
        <v>19</v>
      </c>
      <c r="D17" s="63"/>
      <c r="E17" s="63"/>
      <c r="F17" s="63"/>
      <c r="G17" s="63"/>
      <c r="H17" s="64"/>
      <c r="I17" s="7">
        <v>7.1</v>
      </c>
      <c r="J17" s="8"/>
    </row>
    <row r="18" spans="1:10" s="30" customFormat="1" ht="12.75" customHeight="1">
      <c r="A18" s="26">
        <v>39301</v>
      </c>
      <c r="B18" s="8" t="s">
        <v>20</v>
      </c>
      <c r="C18" s="62" t="s">
        <v>45</v>
      </c>
      <c r="D18" s="59"/>
      <c r="E18" s="59"/>
      <c r="F18" s="59"/>
      <c r="G18" s="59"/>
      <c r="H18" s="60"/>
      <c r="I18" s="36"/>
      <c r="J18" s="8">
        <v>9000</v>
      </c>
    </row>
    <row r="19" spans="1:10" s="30" customFormat="1" ht="12.75" customHeight="1">
      <c r="A19" s="26">
        <v>39301</v>
      </c>
      <c r="B19" s="8" t="s">
        <v>21</v>
      </c>
      <c r="C19" s="83" t="s">
        <v>46</v>
      </c>
      <c r="D19" s="84"/>
      <c r="E19" s="84"/>
      <c r="F19" s="84"/>
      <c r="G19" s="84"/>
      <c r="H19" s="85"/>
      <c r="I19" s="7"/>
      <c r="J19" s="8">
        <v>699.08</v>
      </c>
    </row>
    <row r="20" spans="1:10" s="30" customFormat="1" ht="12.75" customHeight="1">
      <c r="A20" s="26">
        <v>39301</v>
      </c>
      <c r="B20" s="8" t="s">
        <v>22</v>
      </c>
      <c r="C20" s="56" t="s">
        <v>11</v>
      </c>
      <c r="D20" s="59"/>
      <c r="E20" s="59"/>
      <c r="F20" s="59"/>
      <c r="G20" s="59"/>
      <c r="H20" s="60"/>
      <c r="I20" s="7"/>
      <c r="J20" s="8">
        <f>SUM(I21:I33)</f>
        <v>3600</v>
      </c>
    </row>
    <row r="21" spans="1:10" s="30" customFormat="1" ht="12.75" customHeight="1">
      <c r="A21" s="26"/>
      <c r="B21" s="29"/>
      <c r="C21" s="45" t="s">
        <v>23</v>
      </c>
      <c r="D21" s="51"/>
      <c r="E21" s="51"/>
      <c r="F21" s="51"/>
      <c r="G21" s="51"/>
      <c r="H21" s="52"/>
      <c r="I21" s="7">
        <f>50+60+63.29+56.16</f>
        <v>229.45</v>
      </c>
      <c r="J21" s="8"/>
    </row>
    <row r="22" spans="1:10" s="30" customFormat="1" ht="12.75" customHeight="1">
      <c r="A22" s="26"/>
      <c r="B22" s="29"/>
      <c r="C22" s="45" t="s">
        <v>47</v>
      </c>
      <c r="D22" s="51"/>
      <c r="E22" s="51"/>
      <c r="F22" s="51"/>
      <c r="G22" s="51"/>
      <c r="H22" s="52"/>
      <c r="I22" s="7">
        <f>244+246.14</f>
        <v>490.14</v>
      </c>
      <c r="J22" s="8"/>
    </row>
    <row r="23" spans="1:10" s="30" customFormat="1" ht="12.75" customHeight="1">
      <c r="A23" s="26"/>
      <c r="B23" s="29"/>
      <c r="C23" s="45" t="s">
        <v>43</v>
      </c>
      <c r="D23" s="46"/>
      <c r="E23" s="46"/>
      <c r="F23" s="46"/>
      <c r="G23" s="46"/>
      <c r="H23" s="47"/>
      <c r="I23" s="7">
        <f>3+15+37.5+1+7.7+13.12+13.3+7.7+35.51+80+12+7.25</f>
        <v>233.08</v>
      </c>
      <c r="J23" s="8"/>
    </row>
    <row r="24" spans="1:10" s="30" customFormat="1" ht="12.75" customHeight="1">
      <c r="A24" s="26"/>
      <c r="B24" s="29"/>
      <c r="C24" s="45" t="s">
        <v>48</v>
      </c>
      <c r="D24" s="46"/>
      <c r="E24" s="46"/>
      <c r="F24" s="46"/>
      <c r="G24" s="46"/>
      <c r="H24" s="47"/>
      <c r="I24" s="7">
        <f>25+25</f>
        <v>50</v>
      </c>
      <c r="J24" s="8"/>
    </row>
    <row r="25" spans="1:10" s="32" customFormat="1" ht="12.75" customHeight="1">
      <c r="A25" s="26"/>
      <c r="B25" s="29"/>
      <c r="C25" s="45" t="s">
        <v>49</v>
      </c>
      <c r="D25" s="46"/>
      <c r="E25" s="46"/>
      <c r="F25" s="46"/>
      <c r="G25" s="46"/>
      <c r="H25" s="47"/>
      <c r="I25" s="7">
        <v>100</v>
      </c>
      <c r="J25" s="8"/>
    </row>
    <row r="26" spans="1:10" s="30" customFormat="1" ht="12.75" customHeight="1">
      <c r="A26" s="26"/>
      <c r="B26" s="29"/>
      <c r="C26" s="45" t="s">
        <v>18</v>
      </c>
      <c r="D26" s="46"/>
      <c r="E26" s="46"/>
      <c r="F26" s="46"/>
      <c r="G26" s="46"/>
      <c r="H26" s="47"/>
      <c r="I26" s="7">
        <f>26.8+11.85+15.9+73.81+69.57</f>
        <v>197.93</v>
      </c>
      <c r="J26" s="8"/>
    </row>
    <row r="27" spans="1:10" s="30" customFormat="1" ht="12.75" customHeight="1">
      <c r="A27" s="26"/>
      <c r="B27" s="29"/>
      <c r="C27" s="45" t="s">
        <v>24</v>
      </c>
      <c r="D27" s="46"/>
      <c r="E27" s="46"/>
      <c r="F27" s="46"/>
      <c r="G27" s="46"/>
      <c r="H27" s="47"/>
      <c r="I27" s="7">
        <f>260.68+69.3+59.9</f>
        <v>389.88</v>
      </c>
      <c r="J27" s="8"/>
    </row>
    <row r="28" spans="1:10" s="30" customFormat="1" ht="12.75" customHeight="1">
      <c r="A28" s="26"/>
      <c r="B28" s="8"/>
      <c r="C28" s="53" t="s">
        <v>25</v>
      </c>
      <c r="D28" s="54"/>
      <c r="E28" s="54"/>
      <c r="F28" s="54"/>
      <c r="G28" s="54"/>
      <c r="H28" s="55"/>
      <c r="I28" s="7">
        <f>12.49+12.45+16.16+9.5+18.36+40.25+17.45</f>
        <v>126.66</v>
      </c>
      <c r="J28" s="8"/>
    </row>
    <row r="29" spans="1:10" s="30" customFormat="1" ht="12.75" customHeight="1">
      <c r="A29" s="26"/>
      <c r="B29" s="8"/>
      <c r="C29" s="48" t="s">
        <v>50</v>
      </c>
      <c r="D29" s="49"/>
      <c r="E29" s="49"/>
      <c r="F29" s="49"/>
      <c r="G29" s="49"/>
      <c r="H29" s="50"/>
      <c r="I29" s="7">
        <v>15</v>
      </c>
      <c r="J29" s="8"/>
    </row>
    <row r="30" spans="1:10" s="30" customFormat="1" ht="12.75" customHeight="1">
      <c r="A30" s="26"/>
      <c r="B30" s="8"/>
      <c r="C30" s="45" t="s">
        <v>51</v>
      </c>
      <c r="D30" s="46"/>
      <c r="E30" s="46"/>
      <c r="F30" s="46"/>
      <c r="G30" s="46"/>
      <c r="H30" s="47"/>
      <c r="I30" s="7">
        <f>16+10+12+22.8+22</f>
        <v>82.8</v>
      </c>
      <c r="J30" s="8"/>
    </row>
    <row r="31" spans="1:10" s="30" customFormat="1" ht="12.75" customHeight="1">
      <c r="A31" s="26"/>
      <c r="B31" s="8"/>
      <c r="C31" s="45" t="s">
        <v>26</v>
      </c>
      <c r="D31" s="46"/>
      <c r="E31" s="46"/>
      <c r="F31" s="46"/>
      <c r="G31" s="46"/>
      <c r="H31" s="47"/>
      <c r="I31" s="7">
        <f>80+80+80</f>
        <v>240</v>
      </c>
      <c r="J31" s="8"/>
    </row>
    <row r="32" spans="1:10" s="30" customFormat="1" ht="12.75" customHeight="1">
      <c r="A32" s="26"/>
      <c r="B32" s="8"/>
      <c r="C32" s="45" t="s">
        <v>27</v>
      </c>
      <c r="D32" s="46"/>
      <c r="E32" s="46"/>
      <c r="F32" s="46"/>
      <c r="G32" s="46"/>
      <c r="H32" s="47"/>
      <c r="I32" s="7">
        <f>918.86+584.01</f>
        <v>1502.87</v>
      </c>
      <c r="J32" s="8"/>
    </row>
    <row r="33" spans="1:10" s="30" customFormat="1" ht="12.75" customHeight="1">
      <c r="A33" s="26"/>
      <c r="B33" s="8"/>
      <c r="C33" s="45" t="s">
        <v>52</v>
      </c>
      <c r="D33" s="46"/>
      <c r="E33" s="46"/>
      <c r="F33" s="46"/>
      <c r="G33" s="46"/>
      <c r="H33" s="47"/>
      <c r="I33" s="7">
        <v>-57.81</v>
      </c>
      <c r="J33" s="8"/>
    </row>
    <row r="34" spans="1:10" s="30" customFormat="1" ht="12.75" customHeight="1">
      <c r="A34" s="26">
        <v>39302</v>
      </c>
      <c r="B34" s="8"/>
      <c r="C34" s="38" t="s">
        <v>65</v>
      </c>
      <c r="D34" s="39"/>
      <c r="E34" s="39"/>
      <c r="F34" s="39"/>
      <c r="G34" s="39"/>
      <c r="H34" s="37"/>
      <c r="I34" s="36"/>
      <c r="J34" s="8">
        <v>19.2</v>
      </c>
    </row>
    <row r="35" spans="1:10" s="30" customFormat="1" ht="12.75" customHeight="1">
      <c r="A35" s="26">
        <v>39308</v>
      </c>
      <c r="B35" s="8" t="s">
        <v>28</v>
      </c>
      <c r="C35" s="56" t="s">
        <v>11</v>
      </c>
      <c r="D35" s="59"/>
      <c r="E35" s="59"/>
      <c r="F35" s="59"/>
      <c r="G35" s="59"/>
      <c r="H35" s="60"/>
      <c r="I35" s="7"/>
      <c r="J35" s="8">
        <f>SUM(I36:I40)</f>
        <v>1200</v>
      </c>
    </row>
    <row r="36" spans="1:10" s="30" customFormat="1" ht="12.75" customHeight="1">
      <c r="A36" s="26"/>
      <c r="B36" s="8"/>
      <c r="C36" s="45" t="s">
        <v>18</v>
      </c>
      <c r="D36" s="46"/>
      <c r="E36" s="46"/>
      <c r="F36" s="46"/>
      <c r="G36" s="46"/>
      <c r="H36" s="47"/>
      <c r="I36" s="7">
        <f>160.27+160.27+320</f>
        <v>640.54</v>
      </c>
      <c r="J36" s="8"/>
    </row>
    <row r="37" spans="1:10" s="30" customFormat="1" ht="12.75" customHeight="1">
      <c r="A37" s="26"/>
      <c r="B37" s="8"/>
      <c r="C37" s="45" t="s">
        <v>17</v>
      </c>
      <c r="D37" s="46"/>
      <c r="E37" s="46"/>
      <c r="F37" s="46"/>
      <c r="G37" s="46"/>
      <c r="H37" s="47"/>
      <c r="I37" s="7">
        <v>18</v>
      </c>
      <c r="J37" s="8"/>
    </row>
    <row r="38" spans="1:10" s="30" customFormat="1" ht="12.75" customHeight="1">
      <c r="A38" s="26"/>
      <c r="B38" s="8"/>
      <c r="C38" s="45" t="s">
        <v>29</v>
      </c>
      <c r="D38" s="46"/>
      <c r="E38" s="46"/>
      <c r="F38" s="46"/>
      <c r="G38" s="46"/>
      <c r="H38" s="47"/>
      <c r="I38" s="7">
        <v>355.6</v>
      </c>
      <c r="J38" s="8"/>
    </row>
    <row r="39" spans="1:10" s="30" customFormat="1" ht="12.75" customHeight="1">
      <c r="A39" s="26"/>
      <c r="B39" s="8"/>
      <c r="C39" s="45" t="s">
        <v>26</v>
      </c>
      <c r="D39" s="46"/>
      <c r="E39" s="46"/>
      <c r="F39" s="46"/>
      <c r="G39" s="46"/>
      <c r="H39" s="47"/>
      <c r="I39" s="7">
        <f>118+118+119.6+80</f>
        <v>435.6</v>
      </c>
      <c r="J39" s="8"/>
    </row>
    <row r="40" spans="1:10" s="30" customFormat="1" ht="12.75" customHeight="1">
      <c r="A40" s="26"/>
      <c r="B40" s="8"/>
      <c r="C40" s="33" t="s">
        <v>41</v>
      </c>
      <c r="D40" s="34"/>
      <c r="E40" s="34"/>
      <c r="F40" s="34"/>
      <c r="G40" s="34"/>
      <c r="H40" s="35"/>
      <c r="I40" s="7">
        <v>-249.74</v>
      </c>
      <c r="J40" s="8"/>
    </row>
    <row r="41" spans="1:10" s="30" customFormat="1" ht="12.75" customHeight="1">
      <c r="A41" s="26">
        <v>39315</v>
      </c>
      <c r="B41" s="8" t="s">
        <v>30</v>
      </c>
      <c r="C41" s="56" t="s">
        <v>11</v>
      </c>
      <c r="D41" s="57"/>
      <c r="E41" s="57"/>
      <c r="F41" s="57"/>
      <c r="G41" s="57"/>
      <c r="H41" s="58"/>
      <c r="I41" s="36"/>
      <c r="J41" s="8">
        <f>SUM(I43:I54)</f>
        <v>1700</v>
      </c>
    </row>
    <row r="42" spans="1:10" s="30" customFormat="1" ht="12.75" customHeight="1">
      <c r="A42" s="26"/>
      <c r="B42" s="8"/>
      <c r="C42" s="48" t="s">
        <v>53</v>
      </c>
      <c r="D42" s="49"/>
      <c r="E42" s="49"/>
      <c r="F42" s="49"/>
      <c r="G42" s="49"/>
      <c r="H42" s="50"/>
      <c r="I42" s="7">
        <v>230</v>
      </c>
      <c r="J42" s="8"/>
    </row>
    <row r="43" spans="1:10" s="30" customFormat="1" ht="12.75" customHeight="1">
      <c r="A43" s="26"/>
      <c r="B43" s="8"/>
      <c r="C43" s="48" t="s">
        <v>31</v>
      </c>
      <c r="D43" s="49"/>
      <c r="E43" s="49"/>
      <c r="F43" s="49"/>
      <c r="G43" s="49"/>
      <c r="H43" s="50"/>
      <c r="I43" s="7">
        <f>100.15+21.52+13.35</f>
        <v>135.02</v>
      </c>
      <c r="J43" s="8"/>
    </row>
    <row r="44" spans="1:10" s="30" customFormat="1" ht="12.75" customHeight="1">
      <c r="A44" s="26"/>
      <c r="B44" s="8"/>
      <c r="C44" s="45" t="s">
        <v>54</v>
      </c>
      <c r="D44" s="46"/>
      <c r="E44" s="46"/>
      <c r="F44" s="46"/>
      <c r="G44" s="46"/>
      <c r="H44" s="47"/>
      <c r="I44" s="7">
        <v>25</v>
      </c>
      <c r="J44" s="8"/>
    </row>
    <row r="45" spans="1:10" s="30" customFormat="1" ht="12.75" customHeight="1">
      <c r="A45" s="26"/>
      <c r="B45" s="8"/>
      <c r="C45" s="45" t="s">
        <v>67</v>
      </c>
      <c r="D45" s="46"/>
      <c r="E45" s="46"/>
      <c r="F45" s="46"/>
      <c r="G45" s="46"/>
      <c r="H45" s="47"/>
      <c r="I45" s="7">
        <f>18+18+22+15+50.1+32+16+15+12+18</f>
        <v>216.1</v>
      </c>
      <c r="J45" s="8"/>
    </row>
    <row r="46" spans="1:10" s="30" customFormat="1" ht="12.75" customHeight="1">
      <c r="A46" s="26"/>
      <c r="B46" s="8"/>
      <c r="C46" s="48" t="s">
        <v>32</v>
      </c>
      <c r="D46" s="49"/>
      <c r="E46" s="49"/>
      <c r="F46" s="49"/>
      <c r="G46" s="49"/>
      <c r="H46" s="50"/>
      <c r="I46" s="7">
        <f>15+15+18.07+18.07+15.57+15.57+50+55</f>
        <v>202.28</v>
      </c>
      <c r="J46" s="8"/>
    </row>
    <row r="47" spans="1:10" s="30" customFormat="1" ht="12.75" customHeight="1">
      <c r="A47" s="26"/>
      <c r="B47" s="8"/>
      <c r="C47" s="45" t="s">
        <v>43</v>
      </c>
      <c r="D47" s="46"/>
      <c r="E47" s="46"/>
      <c r="F47" s="46"/>
      <c r="G47" s="46"/>
      <c r="H47" s="47"/>
      <c r="I47" s="7">
        <f>5.1+62.97</f>
        <v>68.07</v>
      </c>
      <c r="J47" s="8"/>
    </row>
    <row r="48" spans="1:10" s="30" customFormat="1" ht="12.75" customHeight="1">
      <c r="A48" s="26"/>
      <c r="B48" s="8"/>
      <c r="C48" s="45" t="s">
        <v>24</v>
      </c>
      <c r="D48" s="46"/>
      <c r="E48" s="46"/>
      <c r="F48" s="46"/>
      <c r="G48" s="46"/>
      <c r="H48" s="47"/>
      <c r="I48" s="7">
        <f>50+11.39</f>
        <v>61.39</v>
      </c>
      <c r="J48" s="8"/>
    </row>
    <row r="49" spans="1:10" s="30" customFormat="1" ht="12.75" customHeight="1">
      <c r="A49" s="26"/>
      <c r="B49" s="8"/>
      <c r="C49" s="45" t="s">
        <v>55</v>
      </c>
      <c r="D49" s="46"/>
      <c r="E49" s="46"/>
      <c r="F49" s="46"/>
      <c r="G49" s="46"/>
      <c r="H49" s="47"/>
      <c r="I49" s="7">
        <v>8</v>
      </c>
      <c r="J49" s="8"/>
    </row>
    <row r="50" spans="1:10" s="30" customFormat="1" ht="12.75" customHeight="1">
      <c r="A50" s="26"/>
      <c r="B50" s="8"/>
      <c r="C50" s="45" t="s">
        <v>56</v>
      </c>
      <c r="D50" s="51"/>
      <c r="E50" s="51"/>
      <c r="F50" s="51"/>
      <c r="G50" s="51"/>
      <c r="H50" s="52"/>
      <c r="I50" s="7">
        <f>51</f>
        <v>51</v>
      </c>
      <c r="J50" s="8"/>
    </row>
    <row r="51" spans="1:10" s="30" customFormat="1" ht="12.75" customHeight="1">
      <c r="A51" s="26"/>
      <c r="B51" s="8"/>
      <c r="C51" s="53" t="s">
        <v>25</v>
      </c>
      <c r="D51" s="54"/>
      <c r="E51" s="54"/>
      <c r="F51" s="54"/>
      <c r="G51" s="54"/>
      <c r="H51" s="55"/>
      <c r="I51" s="7">
        <f>11.41+9</f>
        <v>20.41</v>
      </c>
      <c r="J51" s="8"/>
    </row>
    <row r="52" spans="1:10" s="30" customFormat="1" ht="12.75" customHeight="1">
      <c r="A52" s="26"/>
      <c r="B52" s="8"/>
      <c r="C52" s="45" t="s">
        <v>27</v>
      </c>
      <c r="D52" s="46"/>
      <c r="E52" s="46"/>
      <c r="F52" s="46"/>
      <c r="G52" s="46"/>
      <c r="H52" s="47"/>
      <c r="I52" s="7">
        <f>16.39+92.36</f>
        <v>108.75</v>
      </c>
      <c r="J52" s="8"/>
    </row>
    <row r="53" spans="1:10" s="30" customFormat="1" ht="12.75" customHeight="1">
      <c r="A53" s="26"/>
      <c r="B53" s="8"/>
      <c r="C53" s="45" t="s">
        <v>18</v>
      </c>
      <c r="D53" s="46"/>
      <c r="E53" s="46"/>
      <c r="F53" s="46"/>
      <c r="G53" s="46"/>
      <c r="H53" s="47"/>
      <c r="I53" s="7">
        <f>320+248.2</f>
        <v>568.2</v>
      </c>
      <c r="J53" s="8"/>
    </row>
    <row r="54" spans="1:10" s="30" customFormat="1" ht="12.75" customHeight="1">
      <c r="A54" s="26"/>
      <c r="B54" s="8"/>
      <c r="C54" s="45" t="s">
        <v>19</v>
      </c>
      <c r="D54" s="46"/>
      <c r="E54" s="46"/>
      <c r="F54" s="46"/>
      <c r="G54" s="46"/>
      <c r="H54" s="47"/>
      <c r="I54" s="7">
        <v>235.78</v>
      </c>
      <c r="J54" s="8"/>
    </row>
    <row r="55" spans="1:10" s="30" customFormat="1" ht="12.75" customHeight="1">
      <c r="A55" s="26">
        <v>39322</v>
      </c>
      <c r="B55" s="8" t="s">
        <v>34</v>
      </c>
      <c r="C55" s="56" t="s">
        <v>11</v>
      </c>
      <c r="D55" s="57"/>
      <c r="E55" s="57"/>
      <c r="F55" s="57"/>
      <c r="G55" s="57"/>
      <c r="H55" s="58"/>
      <c r="I55" s="36"/>
      <c r="J55" s="8">
        <f>SUM(I56:I64)</f>
        <v>3000</v>
      </c>
    </row>
    <row r="56" spans="1:10" s="30" customFormat="1" ht="12.75" customHeight="1">
      <c r="A56" s="26"/>
      <c r="B56" s="8"/>
      <c r="C56" s="45" t="s">
        <v>35</v>
      </c>
      <c r="D56" s="46"/>
      <c r="E56" s="46"/>
      <c r="F56" s="46"/>
      <c r="G56" s="46"/>
      <c r="H56" s="47"/>
      <c r="I56" s="7">
        <f>120+120</f>
        <v>240</v>
      </c>
      <c r="J56" s="8"/>
    </row>
    <row r="57" spans="1:10" s="30" customFormat="1" ht="12.75" customHeight="1">
      <c r="A57" s="26"/>
      <c r="B57" s="8"/>
      <c r="C57" s="45" t="s">
        <v>36</v>
      </c>
      <c r="D57" s="46"/>
      <c r="E57" s="46"/>
      <c r="F57" s="46"/>
      <c r="G57" s="46"/>
      <c r="H57" s="47"/>
      <c r="I57" s="7">
        <f>240+240</f>
        <v>480</v>
      </c>
      <c r="J57" s="8"/>
    </row>
    <row r="58" spans="1:10" s="30" customFormat="1" ht="12.75" customHeight="1">
      <c r="A58" s="26"/>
      <c r="B58" s="8"/>
      <c r="C58" s="45" t="s">
        <v>37</v>
      </c>
      <c r="D58" s="46"/>
      <c r="E58" s="46"/>
      <c r="F58" s="46"/>
      <c r="G58" s="46"/>
      <c r="H58" s="47"/>
      <c r="I58" s="7">
        <f>1178.55+694.54</f>
        <v>1873.09</v>
      </c>
      <c r="J58" s="8"/>
    </row>
    <row r="59" spans="1:10" s="30" customFormat="1" ht="12.75" customHeight="1">
      <c r="A59" s="26"/>
      <c r="B59" s="8"/>
      <c r="C59" s="45" t="s">
        <v>38</v>
      </c>
      <c r="D59" s="46"/>
      <c r="E59" s="46"/>
      <c r="F59" s="46"/>
      <c r="G59" s="46"/>
      <c r="H59" s="47"/>
      <c r="I59" s="7">
        <v>159.73</v>
      </c>
      <c r="J59" s="8"/>
    </row>
    <row r="60" spans="1:10" s="30" customFormat="1" ht="12.75" customHeight="1">
      <c r="A60" s="26"/>
      <c r="B60" s="8"/>
      <c r="C60" s="48" t="s">
        <v>32</v>
      </c>
      <c r="D60" s="49"/>
      <c r="E60" s="49"/>
      <c r="F60" s="49"/>
      <c r="G60" s="49"/>
      <c r="H60" s="50"/>
      <c r="I60" s="7">
        <v>55</v>
      </c>
      <c r="J60" s="8"/>
    </row>
    <row r="61" spans="1:10" s="30" customFormat="1" ht="12.75" customHeight="1">
      <c r="A61" s="26"/>
      <c r="B61" s="8"/>
      <c r="C61" s="45" t="s">
        <v>26</v>
      </c>
      <c r="D61" s="46"/>
      <c r="E61" s="46"/>
      <c r="F61" s="46"/>
      <c r="G61" s="46"/>
      <c r="H61" s="47"/>
      <c r="I61" s="7">
        <f>160</f>
        <v>160</v>
      </c>
      <c r="J61" s="8"/>
    </row>
    <row r="62" spans="1:10" s="30" customFormat="1" ht="12.75" customHeight="1">
      <c r="A62" s="26"/>
      <c r="B62" s="8"/>
      <c r="C62" s="45" t="s">
        <v>17</v>
      </c>
      <c r="D62" s="46"/>
      <c r="E62" s="46"/>
      <c r="F62" s="46"/>
      <c r="G62" s="46"/>
      <c r="H62" s="47"/>
      <c r="I62" s="7">
        <f>22</f>
        <v>22</v>
      </c>
      <c r="J62" s="8"/>
    </row>
    <row r="63" spans="1:10" s="30" customFormat="1" ht="12.75" customHeight="1">
      <c r="A63" s="26"/>
      <c r="B63" s="8"/>
      <c r="C63" s="45" t="s">
        <v>33</v>
      </c>
      <c r="D63" s="46"/>
      <c r="E63" s="46"/>
      <c r="F63" s="46"/>
      <c r="G63" s="46"/>
      <c r="H63" s="47"/>
      <c r="I63" s="7">
        <v>10</v>
      </c>
      <c r="J63" s="8"/>
    </row>
    <row r="64" spans="1:10" s="30" customFormat="1" ht="12.75" customHeight="1" thickBot="1">
      <c r="A64" s="26"/>
      <c r="B64" s="8"/>
      <c r="C64" s="45" t="s">
        <v>19</v>
      </c>
      <c r="D64" s="46"/>
      <c r="E64" s="46"/>
      <c r="F64" s="46"/>
      <c r="G64" s="46"/>
      <c r="H64" s="47"/>
      <c r="I64" s="7">
        <v>0.18</v>
      </c>
      <c r="J64" s="8"/>
    </row>
    <row r="65" spans="1:10" s="11" customFormat="1" ht="18.75" customHeight="1" thickBot="1">
      <c r="A65" s="65" t="s">
        <v>3</v>
      </c>
      <c r="B65" s="66"/>
      <c r="C65" s="66"/>
      <c r="D65" s="66"/>
      <c r="E65" s="66"/>
      <c r="F65" s="66"/>
      <c r="G65" s="66"/>
      <c r="H65" s="66"/>
      <c r="I65" s="67"/>
      <c r="J65" s="19">
        <f>SUM(J5:J64)</f>
        <v>24016.41</v>
      </c>
    </row>
    <row r="66" spans="1:10" ht="19.5" customHeight="1" thickBot="1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8.75" thickBot="1">
      <c r="A67" s="89" t="s">
        <v>4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6" t="s">
        <v>5</v>
      </c>
      <c r="B68" s="87"/>
      <c r="C68" s="87"/>
      <c r="D68" s="87"/>
      <c r="E68" s="87"/>
      <c r="F68" s="87"/>
      <c r="G68" s="87"/>
      <c r="H68" s="87"/>
      <c r="I68" s="88"/>
      <c r="J68" s="1">
        <v>902.62</v>
      </c>
    </row>
    <row r="69" spans="1:10" ht="6" customHeight="1">
      <c r="A69" s="21"/>
      <c r="B69" s="22"/>
      <c r="C69" s="22"/>
      <c r="D69" s="22"/>
      <c r="E69" s="22"/>
      <c r="F69" s="22"/>
      <c r="G69" s="22"/>
      <c r="H69" s="22"/>
      <c r="I69" s="22"/>
      <c r="J69" s="1"/>
    </row>
    <row r="70" spans="1:10" ht="12.75">
      <c r="A70" s="71" t="s">
        <v>6</v>
      </c>
      <c r="B70" s="72"/>
      <c r="C70" s="72"/>
      <c r="D70" s="72"/>
      <c r="E70" s="72"/>
      <c r="F70" s="72"/>
      <c r="G70" s="72"/>
      <c r="H70" s="72"/>
      <c r="I70" s="73"/>
      <c r="J70" s="2">
        <f>1078.36+22262.9</f>
        <v>23341.260000000002</v>
      </c>
    </row>
    <row r="71" spans="1:10" ht="6" customHeight="1">
      <c r="A71" s="21"/>
      <c r="B71" s="22"/>
      <c r="C71" s="22"/>
      <c r="D71" s="22"/>
      <c r="E71" s="22"/>
      <c r="F71" s="22"/>
      <c r="G71" s="22"/>
      <c r="H71" s="22"/>
      <c r="I71" s="22"/>
      <c r="J71" s="1"/>
    </row>
    <row r="72" spans="1:10" ht="13.5" thickBot="1">
      <c r="A72" s="68" t="s">
        <v>7</v>
      </c>
      <c r="B72" s="69"/>
      <c r="C72" s="69"/>
      <c r="D72" s="69"/>
      <c r="E72" s="69"/>
      <c r="F72" s="69"/>
      <c r="G72" s="69"/>
      <c r="H72" s="69"/>
      <c r="I72" s="70"/>
      <c r="J72" s="3">
        <f>J65</f>
        <v>24016.41</v>
      </c>
    </row>
    <row r="73" spans="1:10" s="28" customFormat="1" ht="13.5" thickBot="1">
      <c r="A73" s="22"/>
      <c r="B73" s="22"/>
      <c r="C73" s="22"/>
      <c r="D73" s="22"/>
      <c r="E73" s="22"/>
      <c r="F73" s="22"/>
      <c r="G73" s="22"/>
      <c r="H73" s="22"/>
      <c r="I73" s="22"/>
      <c r="J73" s="4"/>
    </row>
    <row r="74" spans="1:10" s="28" customFormat="1" ht="13.5" thickBot="1">
      <c r="A74" s="77" t="s">
        <v>8</v>
      </c>
      <c r="B74" s="78"/>
      <c r="C74" s="78"/>
      <c r="D74" s="78"/>
      <c r="E74" s="78"/>
      <c r="F74" s="78"/>
      <c r="G74" s="78"/>
      <c r="H74" s="78"/>
      <c r="I74" s="79"/>
      <c r="J74" s="23">
        <f>J68+J70-J72</f>
        <v>227.47000000000116</v>
      </c>
    </row>
    <row r="75" spans="1:10" s="28" customFormat="1" ht="13.5" thickBot="1">
      <c r="A75" s="22"/>
      <c r="B75" s="22"/>
      <c r="C75" s="22"/>
      <c r="D75" s="22"/>
      <c r="E75" s="22"/>
      <c r="F75" s="22"/>
      <c r="G75" s="22"/>
      <c r="H75" s="22"/>
      <c r="I75" s="22"/>
      <c r="J75" s="6"/>
    </row>
    <row r="76" spans="1:10" ht="13.5" thickBot="1">
      <c r="A76" s="80" t="s">
        <v>9</v>
      </c>
      <c r="B76" s="81"/>
      <c r="C76" s="81"/>
      <c r="D76" s="81"/>
      <c r="E76" s="81"/>
      <c r="F76" s="81"/>
      <c r="G76" s="81"/>
      <c r="H76" s="82"/>
      <c r="I76" s="27"/>
      <c r="J76" s="27"/>
    </row>
    <row r="77" spans="1:8" s="24" customFormat="1" ht="12.75" customHeight="1">
      <c r="A77" s="8" t="s">
        <v>13</v>
      </c>
      <c r="B77" s="62" t="s">
        <v>58</v>
      </c>
      <c r="C77" s="63"/>
      <c r="D77" s="63"/>
      <c r="E77" s="63"/>
      <c r="F77" s="63"/>
      <c r="G77" s="64"/>
      <c r="H77" s="8">
        <v>1288.13</v>
      </c>
    </row>
    <row r="78" spans="1:8" s="24" customFormat="1" ht="12.75" customHeight="1">
      <c r="A78" s="8" t="s">
        <v>14</v>
      </c>
      <c r="B78" s="56" t="s">
        <v>59</v>
      </c>
      <c r="C78" s="63"/>
      <c r="D78" s="63"/>
      <c r="E78" s="63"/>
      <c r="F78" s="63"/>
      <c r="G78" s="64"/>
      <c r="H78" s="8">
        <v>570</v>
      </c>
    </row>
    <row r="79" spans="1:8" s="24" customFormat="1" ht="12.75" customHeight="1">
      <c r="A79" s="8" t="s">
        <v>15</v>
      </c>
      <c r="B79" s="56" t="s">
        <v>57</v>
      </c>
      <c r="C79" s="63"/>
      <c r="D79" s="63"/>
      <c r="E79" s="63"/>
      <c r="F79" s="63"/>
      <c r="G79" s="64"/>
      <c r="H79" s="8">
        <v>1440</v>
      </c>
    </row>
    <row r="80" spans="1:8" s="24" customFormat="1" ht="12.75" customHeight="1">
      <c r="A80" s="8" t="s">
        <v>16</v>
      </c>
      <c r="B80" s="41" t="s">
        <v>11</v>
      </c>
      <c r="C80" s="42"/>
      <c r="D80" s="42"/>
      <c r="E80" s="42"/>
      <c r="F80" s="42"/>
      <c r="G80" s="43"/>
      <c r="H80" s="8">
        <v>1500</v>
      </c>
    </row>
    <row r="81" spans="1:8" s="24" customFormat="1" ht="12.75" customHeight="1">
      <c r="A81" s="8" t="s">
        <v>39</v>
      </c>
      <c r="B81" s="41" t="s">
        <v>66</v>
      </c>
      <c r="C81" s="42"/>
      <c r="D81" s="42"/>
      <c r="E81" s="42"/>
      <c r="F81" s="42"/>
      <c r="G81" s="43"/>
      <c r="H81" s="8">
        <v>0</v>
      </c>
    </row>
    <row r="82" spans="1:8" s="24" customFormat="1" ht="12.75" customHeight="1">
      <c r="A82" s="8" t="s">
        <v>40</v>
      </c>
      <c r="B82" s="62" t="s">
        <v>45</v>
      </c>
      <c r="C82" s="59"/>
      <c r="D82" s="59"/>
      <c r="E82" s="59"/>
      <c r="F82" s="59"/>
      <c r="G82" s="60"/>
      <c r="H82" s="8">
        <v>9000</v>
      </c>
    </row>
    <row r="83" spans="1:8" s="24" customFormat="1" ht="12.75" customHeight="1">
      <c r="A83" s="8" t="s">
        <v>21</v>
      </c>
      <c r="B83" s="83" t="s">
        <v>46</v>
      </c>
      <c r="C83" s="84"/>
      <c r="D83" s="84"/>
      <c r="E83" s="84"/>
      <c r="F83" s="84"/>
      <c r="G83" s="85"/>
      <c r="H83" s="8">
        <v>699.08</v>
      </c>
    </row>
    <row r="84" spans="1:8" s="24" customFormat="1" ht="12.75" customHeight="1">
      <c r="A84" s="8" t="s">
        <v>22</v>
      </c>
      <c r="B84" s="41" t="s">
        <v>11</v>
      </c>
      <c r="C84" s="42"/>
      <c r="D84" s="42"/>
      <c r="E84" s="42"/>
      <c r="F84" s="42"/>
      <c r="G84" s="43"/>
      <c r="H84" s="8">
        <v>3600</v>
      </c>
    </row>
    <row r="85" spans="1:8" s="24" customFormat="1" ht="12.75" customHeight="1">
      <c r="A85" s="8" t="s">
        <v>28</v>
      </c>
      <c r="B85" s="41" t="s">
        <v>11</v>
      </c>
      <c r="C85" s="42"/>
      <c r="D85" s="42"/>
      <c r="E85" s="42"/>
      <c r="F85" s="42"/>
      <c r="G85" s="43"/>
      <c r="H85" s="8">
        <v>1200</v>
      </c>
    </row>
    <row r="86" spans="1:8" s="24" customFormat="1" ht="12.75" customHeight="1">
      <c r="A86" s="8" t="s">
        <v>30</v>
      </c>
      <c r="B86" s="41" t="s">
        <v>11</v>
      </c>
      <c r="C86" s="42"/>
      <c r="D86" s="42"/>
      <c r="E86" s="42"/>
      <c r="F86" s="42"/>
      <c r="G86" s="43"/>
      <c r="H86" s="8">
        <v>1700</v>
      </c>
    </row>
    <row r="87" spans="1:8" s="24" customFormat="1" ht="12.75" customHeight="1" thickBot="1">
      <c r="A87" s="8" t="s">
        <v>34</v>
      </c>
      <c r="B87" s="41" t="s">
        <v>11</v>
      </c>
      <c r="C87" s="42"/>
      <c r="D87" s="42"/>
      <c r="E87" s="42"/>
      <c r="F87" s="42"/>
      <c r="G87" s="43"/>
      <c r="H87" s="8">
        <v>3000</v>
      </c>
    </row>
    <row r="88" spans="1:8" ht="13.5" thickBot="1">
      <c r="A88" s="74" t="s">
        <v>10</v>
      </c>
      <c r="B88" s="75"/>
      <c r="C88" s="75"/>
      <c r="D88" s="75"/>
      <c r="E88" s="75"/>
      <c r="F88" s="75"/>
      <c r="G88" s="76"/>
      <c r="H88" s="5">
        <f>SUM(H77:H87)</f>
        <v>23997.21</v>
      </c>
    </row>
    <row r="89" spans="1:7" ht="12.75">
      <c r="A89" s="25"/>
      <c r="B89" s="6"/>
      <c r="C89" s="6"/>
      <c r="D89" s="6"/>
      <c r="E89" s="6"/>
      <c r="F89" s="6"/>
      <c r="G89" s="6"/>
    </row>
    <row r="109" ht="12.75" customHeight="1"/>
  </sheetData>
  <mergeCells count="79">
    <mergeCell ref="C54:H54"/>
    <mergeCell ref="C63:H63"/>
    <mergeCell ref="C64:H64"/>
    <mergeCell ref="C55:H55"/>
    <mergeCell ref="C56:H56"/>
    <mergeCell ref="C57:H57"/>
    <mergeCell ref="C58:H58"/>
    <mergeCell ref="B80:G80"/>
    <mergeCell ref="C59:H59"/>
    <mergeCell ref="C60:H60"/>
    <mergeCell ref="C61:H61"/>
    <mergeCell ref="C62:H62"/>
    <mergeCell ref="C12:H12"/>
    <mergeCell ref="C13:H13"/>
    <mergeCell ref="C15:H15"/>
    <mergeCell ref="C19:H19"/>
    <mergeCell ref="C14:H14"/>
    <mergeCell ref="C21:H21"/>
    <mergeCell ref="C16:H16"/>
    <mergeCell ref="C17:H17"/>
    <mergeCell ref="C20:H20"/>
    <mergeCell ref="C9:H9"/>
    <mergeCell ref="C10:H10"/>
    <mergeCell ref="B78:G78"/>
    <mergeCell ref="B82:G82"/>
    <mergeCell ref="A68:I68"/>
    <mergeCell ref="A67:J67"/>
    <mergeCell ref="C18:H18"/>
    <mergeCell ref="C24:H24"/>
    <mergeCell ref="C25:H25"/>
    <mergeCell ref="C11:H11"/>
    <mergeCell ref="A88:G88"/>
    <mergeCell ref="A74:I74"/>
    <mergeCell ref="A76:H76"/>
    <mergeCell ref="B77:G77"/>
    <mergeCell ref="B79:G79"/>
    <mergeCell ref="B83:G83"/>
    <mergeCell ref="B87:G87"/>
    <mergeCell ref="B84:G84"/>
    <mergeCell ref="B85:G85"/>
    <mergeCell ref="B86:G86"/>
    <mergeCell ref="C1:I1"/>
    <mergeCell ref="B81:G81"/>
    <mergeCell ref="C4:H4"/>
    <mergeCell ref="C5:H5"/>
    <mergeCell ref="C6:H6"/>
    <mergeCell ref="C7:H7"/>
    <mergeCell ref="C8:H8"/>
    <mergeCell ref="A65:I65"/>
    <mergeCell ref="A72:I72"/>
    <mergeCell ref="A70:I70"/>
    <mergeCell ref="C26:H26"/>
    <mergeCell ref="C29:H29"/>
    <mergeCell ref="C48:H48"/>
    <mergeCell ref="C22:H22"/>
    <mergeCell ref="C23:H23"/>
    <mergeCell ref="C27:H27"/>
    <mergeCell ref="C28:H28"/>
    <mergeCell ref="C30:H30"/>
    <mergeCell ref="C31:H31"/>
    <mergeCell ref="C32:H32"/>
    <mergeCell ref="C33:H33"/>
    <mergeCell ref="C35:H35"/>
    <mergeCell ref="C36:H36"/>
    <mergeCell ref="C37:H37"/>
    <mergeCell ref="C51:H51"/>
    <mergeCell ref="C38:H38"/>
    <mergeCell ref="C39:H39"/>
    <mergeCell ref="C41:H41"/>
    <mergeCell ref="C52:H52"/>
    <mergeCell ref="C53:H53"/>
    <mergeCell ref="C42:H42"/>
    <mergeCell ref="C43:H43"/>
    <mergeCell ref="C44:H44"/>
    <mergeCell ref="C45:H45"/>
    <mergeCell ref="C46:H46"/>
    <mergeCell ref="C47:H47"/>
    <mergeCell ref="C49:H49"/>
    <mergeCell ref="C50:H50"/>
  </mergeCells>
  <printOptions horizontalCentered="1"/>
  <pageMargins left="0" right="0" top="0" bottom="0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2007-07-23T23:10:13Z</cp:lastPrinted>
  <dcterms:created xsi:type="dcterms:W3CDTF">2006-02-20T12:18:57Z</dcterms:created>
  <dcterms:modified xsi:type="dcterms:W3CDTF">2007-10-03T12:58:32Z</dcterms:modified>
  <cp:category/>
  <cp:version/>
  <cp:contentType/>
  <cp:contentStatus/>
</cp:coreProperties>
</file>